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cho\Documents\SARL\2024-2025\COMM 2024-2025\"/>
    </mc:Choice>
  </mc:AlternateContent>
  <xr:revisionPtr revIDLastSave="0" documentId="8_{F6C6DA04-37F4-4684-AED2-80AB3407DE04}" xr6:coauthVersionLast="47" xr6:coauthVersionMax="47" xr10:uidLastSave="{00000000-0000-0000-0000-000000000000}"/>
  <workbookProtection workbookAlgorithmName="SHA-512" workbookHashValue="VWY8zBR/CYPTPjFO5tXW5c/Y1TFTscqS8Lb741h5illB5H8Aw7uprcwjoXOVJmAOEOgZLjMBNsSLh1I+XU9ryw==" workbookSaltValue="GLAxoEN5BlqyaGnKSZaIpQ==" workbookSpinCount="100000" lockStructure="1"/>
  <bookViews>
    <workbookView xWindow="-108" yWindow="-108" windowWidth="23256" windowHeight="12576" xr2:uid="{00000000-000D-0000-FFFF-FFFF00000000}"/>
  </bookViews>
  <sheets>
    <sheet name="Bon de commande" sheetId="1" r:id="rId1"/>
  </sheets>
  <definedNames>
    <definedName name="_xlnm.Print_Area" localSheetId="0">'Bon de commande'!$A$1:$M$48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D36" i="1"/>
  <c r="D39" i="1"/>
  <c r="E39" i="1" s="1"/>
  <c r="D38" i="1"/>
  <c r="D37" i="1"/>
  <c r="D19" i="1"/>
  <c r="D14" i="1"/>
  <c r="E37" i="1" l="1"/>
  <c r="E38" i="1"/>
  <c r="D20" i="1"/>
  <c r="D16" i="1"/>
  <c r="D17" i="1"/>
  <c r="D18" i="1"/>
  <c r="D15" i="1"/>
  <c r="D47" i="1" l="1"/>
  <c r="E47" i="1" s="1"/>
</calcChain>
</file>

<file path=xl/sharedStrings.xml><?xml version="1.0" encoding="utf-8"?>
<sst xmlns="http://schemas.openxmlformats.org/spreadsheetml/2006/main" count="104" uniqueCount="65">
  <si>
    <t>P.U. T.T.C.</t>
  </si>
  <si>
    <t>Coffret</t>
  </si>
  <si>
    <t>Sachet</t>
  </si>
  <si>
    <t>Mendiants Noir</t>
  </si>
  <si>
    <t>BON DE COMMANDE</t>
  </si>
  <si>
    <t>Pot</t>
  </si>
  <si>
    <t>Poids net g</t>
  </si>
  <si>
    <t xml:space="preserve">Adresse : </t>
  </si>
  <si>
    <t>Quartiers d'oranges confites</t>
  </si>
  <si>
    <t>Mendiants Lait</t>
  </si>
  <si>
    <t>Mendiants Noir et Lait</t>
  </si>
  <si>
    <t>Noir de Provence</t>
  </si>
  <si>
    <t>Mendiants Provençaux</t>
  </si>
  <si>
    <t>Ballotin de 6 Papalines</t>
  </si>
  <si>
    <t>Ballotin de 16 Papalines</t>
  </si>
  <si>
    <t>Ballotin de 21 Papalines</t>
  </si>
  <si>
    <t>Réglette</t>
  </si>
  <si>
    <t xml:space="preserve">Coffret 9 chocolats (T0) </t>
  </si>
  <si>
    <t xml:space="preserve">Coffret 16 chocolats (découverte) </t>
  </si>
  <si>
    <t xml:space="preserve">Coffret 25 chocolats (T1) </t>
  </si>
  <si>
    <t xml:space="preserve">Coffret 36 chocolats (T2) </t>
  </si>
  <si>
    <t xml:space="preserve">Coffret 49 chocolats (T3) </t>
  </si>
  <si>
    <t xml:space="preserve">Coffret 99 chocolats (T5) </t>
  </si>
  <si>
    <t>Les Coffrets Lulu</t>
  </si>
  <si>
    <t>Palets Gourmands</t>
  </si>
  <si>
    <t>Orangettes</t>
  </si>
  <si>
    <t>Pétales de Gingembre</t>
  </si>
  <si>
    <t>Sachet de 10 Papalines</t>
  </si>
  <si>
    <t>Les Nougats Silvain de Saint-Didier (Vaucluse)</t>
  </si>
  <si>
    <t xml:space="preserve">Le Gargantua (Nougat Blanc abricot figue pistache) </t>
  </si>
  <si>
    <t>La Rebelle (Nougat Blanc noisette)</t>
  </si>
  <si>
    <t>Pochette de 10 Nougats assortis</t>
  </si>
  <si>
    <t>Les Coffrets Ganaches et Pralinés</t>
  </si>
  <si>
    <t>Les Pâtes à Tartiner</t>
  </si>
  <si>
    <t>Tablette de chocolat noir à 66% de cacao</t>
  </si>
  <si>
    <t>Réglette de palets de dégutation</t>
  </si>
  <si>
    <t>Le Soyeux (Nougat Blanc Extra Miel)</t>
  </si>
  <si>
    <t>Le Rêveur (Nougat Noir Tendre)</t>
  </si>
  <si>
    <t>Les Sucettes</t>
  </si>
  <si>
    <t>Sucette au chocolat noir (62% de cacao)</t>
  </si>
  <si>
    <t>Sucette au chocolat au lait (38% de cacao)</t>
  </si>
  <si>
    <t>Les Mendiants / Les Palets Fleurs</t>
  </si>
  <si>
    <t xml:space="preserve">Citronnettes </t>
  </si>
  <si>
    <t xml:space="preserve">Gingembrettes </t>
  </si>
  <si>
    <t xml:space="preserve">Orangettes </t>
  </si>
  <si>
    <t>Tranche d'orange confite</t>
  </si>
  <si>
    <t>unité</t>
  </si>
  <si>
    <t>Les Fruits Confits</t>
  </si>
  <si>
    <t>Livraison / Expédition</t>
  </si>
  <si>
    <t>Expédition (France métropolitaine)</t>
  </si>
  <si>
    <t>Livraison (intra-muros Avignon - 84 )</t>
  </si>
  <si>
    <t>Livraison (extra-muros Avignon - 84 )</t>
  </si>
  <si>
    <t>Téléphone :</t>
  </si>
  <si>
    <t>Date de retrait en boutique :</t>
  </si>
  <si>
    <t>Quantité</t>
  </si>
  <si>
    <t>Praliné - Noisette du Piémont</t>
  </si>
  <si>
    <t>Praliné - Sucre Pétillant</t>
  </si>
  <si>
    <t>OUVERTURE BOUTIQUE
du mardi au samedi de 10h à 13h et de 14h à 18h30 (jusqu'à 19h les samedis)</t>
  </si>
  <si>
    <t xml:space="preserve">Adresse mail : </t>
  </si>
  <si>
    <r>
      <t>Fleur</t>
    </r>
    <r>
      <rPr>
        <sz val="18"/>
        <rFont val="Tw Cen MT"/>
        <family val="2"/>
      </rPr>
      <t xml:space="preserve"> </t>
    </r>
    <r>
      <rPr>
        <b/>
        <sz val="18"/>
        <rFont val="Tw Cen MT"/>
        <family val="2"/>
      </rPr>
      <t>(pétales de fleurs cristallisées)</t>
    </r>
  </si>
  <si>
    <t>Nom  / Société  :</t>
  </si>
  <si>
    <t>MONTANT TOTAL T.T.C. :</t>
  </si>
  <si>
    <t>15 rue des 3 Faucons
84000 Avignon  
commande.chocolaterie@gmail.com
Tel : 04 90 02 27 21</t>
  </si>
  <si>
    <t>Coffret Champagne &amp; Chocolat</t>
  </si>
  <si>
    <t>La Papaline (contient de l'acool)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</si>
</sst>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8"/>
      <name val="Tw Cen MT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theme="1" tint="4.9989318521683403E-2"/>
      <name val="Arial"/>
      <family val="2"/>
    </font>
    <font>
      <b/>
      <sz val="18"/>
      <color theme="1" tint="4.9989318521683403E-2"/>
      <name val="Tw Cen MT"/>
      <family val="2"/>
    </font>
    <font>
      <sz val="18"/>
      <name val="Tw Cen MT"/>
      <family val="2"/>
    </font>
    <font>
      <b/>
      <sz val="18"/>
      <color theme="1"/>
      <name val="Tw Cen MT"/>
      <family val="2"/>
    </font>
    <font>
      <sz val="18"/>
      <color theme="1"/>
      <name val="Tw Cen MT"/>
      <family val="2"/>
    </font>
    <font>
      <b/>
      <sz val="20"/>
      <name val="Tw Cen MT"/>
      <family val="2"/>
    </font>
    <font>
      <b/>
      <sz val="22"/>
      <color theme="1" tint="4.9989318521683403E-2"/>
      <name val="Tw Cen MT"/>
      <family val="2"/>
    </font>
    <font>
      <sz val="20"/>
      <color theme="0" tint="-4.9989318521683403E-2"/>
      <name val="Tw Cen MT"/>
      <family val="2"/>
    </font>
    <font>
      <sz val="21"/>
      <color theme="0" tint="-4.9989318521683403E-2"/>
      <name val="Tw Cen MT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4" fontId="4" fillId="2" borderId="2" xfId="1" applyFont="1" applyFill="1" applyBorder="1" applyAlignment="1" applyProtection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4" fontId="4" fillId="2" borderId="0" xfId="1" applyFont="1" applyFill="1" applyBorder="1" applyAlignment="1" applyProtection="1">
      <alignment vertical="center"/>
    </xf>
    <xf numFmtId="0" fontId="6" fillId="5" borderId="0" xfId="0" applyFont="1" applyFill="1" applyAlignment="1">
      <alignment vertical="center"/>
    </xf>
    <xf numFmtId="0" fontId="7" fillId="5" borderId="4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2" fontId="4" fillId="2" borderId="0" xfId="0" applyNumberFormat="1" applyFont="1" applyFill="1" applyAlignment="1">
      <alignment vertical="center"/>
    </xf>
    <xf numFmtId="0" fontId="8" fillId="2" borderId="61" xfId="0" applyFont="1" applyFill="1" applyBorder="1" applyAlignment="1">
      <alignment vertical="top"/>
    </xf>
    <xf numFmtId="0" fontId="5" fillId="2" borderId="4" xfId="0" applyFont="1" applyFill="1" applyBorder="1" applyAlignment="1">
      <alignment horizontal="center" vertical="center"/>
    </xf>
    <xf numFmtId="1" fontId="5" fillId="0" borderId="32" xfId="0" applyNumberFormat="1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10" fillId="2" borderId="26" xfId="0" applyNumberFormat="1" applyFont="1" applyFill="1" applyBorder="1" applyAlignment="1">
      <alignment horizontal="center" vertical="center"/>
    </xf>
    <xf numFmtId="164" fontId="8" fillId="5" borderId="23" xfId="0" applyNumberFormat="1" applyFont="1" applyFill="1" applyBorder="1" applyAlignment="1">
      <alignment vertical="center"/>
    </xf>
    <xf numFmtId="1" fontId="3" fillId="0" borderId="55" xfId="0" applyNumberFormat="1" applyFont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>
      <alignment horizontal="center" vertical="center"/>
    </xf>
    <xf numFmtId="44" fontId="8" fillId="2" borderId="46" xfId="1" applyFont="1" applyFill="1" applyBorder="1" applyAlignment="1" applyProtection="1">
      <alignment vertical="center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vertical="center"/>
    </xf>
    <xf numFmtId="1" fontId="3" fillId="0" borderId="56" xfId="0" applyNumberFormat="1" applyFont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>
      <alignment horizontal="center" vertical="center"/>
    </xf>
    <xf numFmtId="44" fontId="8" fillId="2" borderId="45" xfId="1" applyFont="1" applyFill="1" applyBorder="1" applyAlignment="1" applyProtection="1">
      <alignment vertical="center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1" fontId="10" fillId="2" borderId="27" xfId="0" applyNumberFormat="1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left" vertical="center"/>
    </xf>
    <xf numFmtId="1" fontId="10" fillId="2" borderId="48" xfId="0" applyNumberFormat="1" applyFont="1" applyFill="1" applyBorder="1" applyAlignment="1">
      <alignment horizontal="center" vertical="center"/>
    </xf>
    <xf numFmtId="164" fontId="8" fillId="2" borderId="48" xfId="0" applyNumberFormat="1" applyFont="1" applyFill="1" applyBorder="1" applyAlignment="1">
      <alignment vertical="center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1" fontId="3" fillId="0" borderId="59" xfId="0" applyNumberFormat="1" applyFont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164" fontId="8" fillId="2" borderId="23" xfId="0" applyNumberFormat="1" applyFont="1" applyFill="1" applyBorder="1" applyAlignment="1">
      <alignment vertical="center"/>
    </xf>
    <xf numFmtId="1" fontId="10" fillId="2" borderId="28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vertical="center"/>
    </xf>
    <xf numFmtId="1" fontId="3" fillId="0" borderId="57" xfId="0" applyNumberFormat="1" applyFont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>
      <alignment vertical="center"/>
    </xf>
    <xf numFmtId="0" fontId="8" fillId="2" borderId="40" xfId="0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vertical="center"/>
    </xf>
    <xf numFmtId="1" fontId="3" fillId="0" borderId="37" xfId="0" applyNumberFormat="1" applyFont="1" applyBorder="1" applyAlignment="1" applyProtection="1">
      <alignment horizontal="center" vertical="center"/>
      <protection locked="0"/>
    </xf>
    <xf numFmtId="1" fontId="3" fillId="2" borderId="0" xfId="0" applyNumberFormat="1" applyFont="1" applyFill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center" vertical="center"/>
    </xf>
    <xf numFmtId="44" fontId="8" fillId="2" borderId="26" xfId="1" applyFont="1" applyFill="1" applyBorder="1" applyAlignment="1" applyProtection="1">
      <alignment horizontal="left" vertical="center"/>
    </xf>
    <xf numFmtId="1" fontId="3" fillId="0" borderId="15" xfId="1" applyNumberFormat="1" applyFont="1" applyFill="1" applyBorder="1" applyAlignment="1" applyProtection="1">
      <alignment horizontal="center" vertical="center"/>
      <protection locked="0"/>
    </xf>
    <xf numFmtId="44" fontId="8" fillId="2" borderId="23" xfId="1" applyFont="1" applyFill="1" applyBorder="1" applyAlignment="1" applyProtection="1">
      <alignment vertical="center"/>
    </xf>
    <xf numFmtId="1" fontId="3" fillId="0" borderId="55" xfId="1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/>
    </xf>
    <xf numFmtId="44" fontId="8" fillId="2" borderId="28" xfId="1" applyFont="1" applyFill="1" applyBorder="1" applyAlignment="1" applyProtection="1">
      <alignment horizontal="left" vertical="center"/>
    </xf>
    <xf numFmtId="1" fontId="3" fillId="0" borderId="16" xfId="1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44" fontId="8" fillId="2" borderId="7" xfId="1" applyFont="1" applyFill="1" applyBorder="1" applyAlignment="1" applyProtection="1">
      <alignment vertical="center"/>
    </xf>
    <xf numFmtId="1" fontId="3" fillId="0" borderId="56" xfId="1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>
      <alignment horizontal="center" vertical="center"/>
    </xf>
    <xf numFmtId="164" fontId="8" fillId="2" borderId="36" xfId="0" applyNumberFormat="1" applyFont="1" applyFill="1" applyBorder="1" applyAlignment="1">
      <alignment vertical="center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44" fontId="8" fillId="2" borderId="11" xfId="1" applyFont="1" applyFill="1" applyBorder="1" applyAlignment="1" applyProtection="1">
      <alignment vertical="center"/>
    </xf>
    <xf numFmtId="1" fontId="3" fillId="0" borderId="44" xfId="1" applyNumberFormat="1" applyFont="1" applyFill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44" fontId="8" fillId="2" borderId="0" xfId="1" applyFont="1" applyFill="1" applyBorder="1" applyAlignment="1" applyProtection="1">
      <alignment vertical="center"/>
    </xf>
    <xf numFmtId="164" fontId="4" fillId="2" borderId="3" xfId="0" applyNumberFormat="1" applyFont="1" applyFill="1" applyBorder="1" applyAlignment="1">
      <alignment vertical="center"/>
    </xf>
    <xf numFmtId="0" fontId="3" fillId="2" borderId="54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center" vertical="center"/>
    </xf>
    <xf numFmtId="164" fontId="8" fillId="2" borderId="26" xfId="0" applyNumberFormat="1" applyFont="1" applyFill="1" applyBorder="1" applyAlignment="1">
      <alignment vertical="center"/>
    </xf>
    <xf numFmtId="1" fontId="8" fillId="2" borderId="27" xfId="0" applyNumberFormat="1" applyFont="1" applyFill="1" applyBorder="1" applyAlignment="1">
      <alignment horizontal="center" vertical="center"/>
    </xf>
    <xf numFmtId="164" fontId="8" fillId="2" borderId="27" xfId="0" applyNumberFormat="1" applyFont="1" applyFill="1" applyBorder="1" applyAlignment="1">
      <alignment vertical="center"/>
    </xf>
    <xf numFmtId="0" fontId="3" fillId="2" borderId="62" xfId="0" applyFont="1" applyFill="1" applyBorder="1" applyAlignment="1">
      <alignment horizontal="left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164" fontId="8" fillId="2" borderId="65" xfId="0" applyNumberFormat="1" applyFont="1" applyFill="1" applyBorder="1" applyAlignment="1">
      <alignment vertical="center"/>
    </xf>
    <xf numFmtId="1" fontId="3" fillId="0" borderId="66" xfId="0" applyNumberFormat="1" applyFont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>
      <alignment horizontal="left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164" fontId="8" fillId="2" borderId="58" xfId="0" applyNumberFormat="1" applyFont="1" applyFill="1" applyBorder="1" applyAlignment="1">
      <alignment vertical="center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" fontId="8" fillId="2" borderId="28" xfId="0" applyNumberFormat="1" applyFont="1" applyFill="1" applyBorder="1" applyAlignment="1">
      <alignment horizontal="center" vertical="center"/>
    </xf>
    <xf numFmtId="164" fontId="8" fillId="2" borderId="28" xfId="0" applyNumberFormat="1" applyFont="1" applyFill="1" applyBorder="1" applyAlignment="1">
      <alignment vertical="center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3" fillId="2" borderId="39" xfId="0" applyFont="1" applyFill="1" applyBorder="1" applyAlignment="1">
      <alignment horizontal="left" vertical="center"/>
    </xf>
    <xf numFmtId="1" fontId="8" fillId="2" borderId="39" xfId="0" applyNumberFormat="1" applyFont="1" applyFill="1" applyBorder="1" applyAlignment="1">
      <alignment horizontal="center" vertical="center"/>
    </xf>
    <xf numFmtId="164" fontId="8" fillId="2" borderId="39" xfId="0" applyNumberFormat="1" applyFont="1" applyFill="1" applyBorder="1" applyAlignment="1">
      <alignment vertical="center"/>
    </xf>
    <xf numFmtId="1" fontId="3" fillId="0" borderId="39" xfId="0" applyNumberFormat="1" applyFont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vertical="center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38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1" fontId="3" fillId="0" borderId="0" xfId="0" applyNumberFormat="1" applyFont="1" applyAlignment="1" applyProtection="1">
      <alignment vertical="center"/>
      <protection locked="0"/>
    </xf>
    <xf numFmtId="164" fontId="4" fillId="2" borderId="0" xfId="0" applyNumberFormat="1" applyFont="1" applyFill="1" applyAlignment="1">
      <alignment vertical="center"/>
    </xf>
    <xf numFmtId="0" fontId="4" fillId="2" borderId="3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4" fontId="4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4" fillId="6" borderId="47" xfId="0" applyFont="1" applyFill="1" applyBorder="1" applyAlignment="1">
      <alignment horizontal="center" vertical="center"/>
    </xf>
    <xf numFmtId="0" fontId="14" fillId="6" borderId="48" xfId="0" applyFont="1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64" fontId="11" fillId="9" borderId="31" xfId="0" applyNumberFormat="1" applyFont="1" applyFill="1" applyBorder="1" applyAlignment="1">
      <alignment horizontal="center" vertical="center"/>
    </xf>
    <xf numFmtId="164" fontId="11" fillId="9" borderId="30" xfId="0" applyNumberFormat="1" applyFont="1" applyFill="1" applyBorder="1" applyAlignment="1">
      <alignment horizontal="center" vertical="center"/>
    </xf>
    <xf numFmtId="164" fontId="11" fillId="9" borderId="39" xfId="0" applyNumberFormat="1" applyFont="1" applyFill="1" applyBorder="1" applyAlignment="1">
      <alignment horizontal="center" vertical="center"/>
    </xf>
    <xf numFmtId="164" fontId="11" fillId="9" borderId="44" xfId="0" applyNumberFormat="1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right" vertical="center"/>
    </xf>
    <xf numFmtId="0" fontId="11" fillId="9" borderId="31" xfId="0" applyFont="1" applyFill="1" applyBorder="1" applyAlignment="1">
      <alignment horizontal="right" vertical="center"/>
    </xf>
    <xf numFmtId="0" fontId="11" fillId="9" borderId="35" xfId="0" applyFont="1" applyFill="1" applyBorder="1" applyAlignment="1">
      <alignment horizontal="right" vertical="center"/>
    </xf>
    <xf numFmtId="0" fontId="11" fillId="9" borderId="39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/>
    </xf>
    <xf numFmtId="165" fontId="5" fillId="7" borderId="27" xfId="0" applyNumberFormat="1" applyFont="1" applyFill="1" applyBorder="1" applyAlignment="1" applyProtection="1">
      <alignment horizontal="left" vertical="center"/>
      <protection locked="0"/>
    </xf>
    <xf numFmtId="165" fontId="5" fillId="7" borderId="29" xfId="0" applyNumberFormat="1" applyFont="1" applyFill="1" applyBorder="1" applyAlignment="1" applyProtection="1">
      <alignment horizontal="left" vertical="center"/>
      <protection locked="0"/>
    </xf>
    <xf numFmtId="165" fontId="5" fillId="7" borderId="42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right" vertical="center"/>
    </xf>
    <xf numFmtId="0" fontId="11" fillId="2" borderId="60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/>
    </xf>
    <xf numFmtId="0" fontId="5" fillId="7" borderId="27" xfId="0" applyFont="1" applyFill="1" applyBorder="1" applyAlignment="1" applyProtection="1">
      <alignment horizontal="left" vertical="center"/>
      <protection locked="0"/>
    </xf>
    <xf numFmtId="0" fontId="5" fillId="7" borderId="29" xfId="0" applyFont="1" applyFill="1" applyBorder="1" applyAlignment="1" applyProtection="1">
      <alignment horizontal="left" vertical="center"/>
      <protection locked="0"/>
    </xf>
    <xf numFmtId="0" fontId="5" fillId="7" borderId="42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48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2" borderId="22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4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164" fontId="8" fillId="2" borderId="47" xfId="0" applyNumberFormat="1" applyFont="1" applyFill="1" applyBorder="1" applyAlignment="1">
      <alignment horizontal="center" vertical="center"/>
    </xf>
    <xf numFmtId="164" fontId="8" fillId="2" borderId="48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11" fillId="8" borderId="27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/>
    </xf>
    <xf numFmtId="0" fontId="11" fillId="8" borderId="4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</cellXfs>
  <cellStyles count="3">
    <cellStyle name="Monétaire" xfId="1" builtinId="4"/>
    <cellStyle name="Monétaire 2" xfId="2" xr:uid="{00000000-0005-0000-0000-000001000000}"/>
    <cellStyle name="Normal" xfId="0" builtinId="0"/>
  </cellStyles>
  <dxfs count="3"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825088</xdr:colOff>
      <xdr:row>1</xdr:row>
      <xdr:rowOff>272141</xdr:rowOff>
    </xdr:from>
    <xdr:to>
      <xdr:col>1</xdr:col>
      <xdr:colOff>3345088</xdr:colOff>
      <xdr:row>3</xdr:row>
      <xdr:rowOff>468306</xdr:rowOff>
    </xdr:to>
    <xdr:pic>
      <xdr:nvPicPr>
        <xdr:cNvPr id="1230" name="Image 8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9874" y="775605"/>
          <a:ext cx="2520000" cy="1475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3"/>
  <sheetViews>
    <sheetView tabSelected="1" zoomScale="56" zoomScaleNormal="75" zoomScaleSheetLayoutView="100" workbookViewId="0">
      <selection activeCell="P44" sqref="P44"/>
    </sheetView>
  </sheetViews>
  <sheetFormatPr baseColWidth="10" defaultColWidth="11.44140625" defaultRowHeight="40.049999999999997" customHeight="1" x14ac:dyDescent="0.3"/>
  <cols>
    <col min="1" max="1" width="10.77734375" style="7" customWidth="1"/>
    <col min="2" max="2" width="60.77734375" style="7" customWidth="1"/>
    <col min="3" max="3" width="14.77734375" style="14" customWidth="1"/>
    <col min="4" max="4" width="15.77734375" style="126" customWidth="1"/>
    <col min="5" max="5" width="18.77734375" style="7" customWidth="1"/>
    <col min="6" max="6" width="15.77734375" style="15" customWidth="1"/>
    <col min="7" max="7" width="10.77734375" style="7" customWidth="1"/>
    <col min="8" max="8" width="60.77734375" style="7" customWidth="1"/>
    <col min="9" max="9" width="14.77734375" style="7" customWidth="1"/>
    <col min="10" max="10" width="15.77734375" style="7" customWidth="1"/>
    <col min="11" max="11" width="18.77734375" style="7" customWidth="1"/>
    <col min="12" max="12" width="15.77734375" style="14" customWidth="1"/>
    <col min="13" max="13" width="10.77734375" style="127" customWidth="1"/>
    <col min="14" max="14" width="1.5546875" style="7" customWidth="1"/>
    <col min="15" max="16384" width="11.44140625" style="7"/>
  </cols>
  <sheetData>
    <row r="1" spans="1:21" ht="40.049999999999997" customHeight="1" thickTop="1" x14ac:dyDescent="0.3">
      <c r="A1" s="1"/>
      <c r="B1" s="2"/>
      <c r="C1" s="3"/>
      <c r="D1" s="4"/>
      <c r="E1" s="2"/>
      <c r="F1" s="5"/>
      <c r="G1" s="2"/>
      <c r="H1" s="2"/>
      <c r="I1" s="2"/>
      <c r="J1" s="2"/>
      <c r="K1" s="2"/>
      <c r="L1" s="3"/>
      <c r="M1" s="6"/>
    </row>
    <row r="2" spans="1:21" ht="61.2" customHeight="1" x14ac:dyDescent="0.3">
      <c r="A2" s="8"/>
      <c r="C2" s="9"/>
      <c r="D2" s="10"/>
      <c r="E2" s="11"/>
      <c r="F2" s="158" t="s">
        <v>4</v>
      </c>
      <c r="G2" s="159"/>
      <c r="H2" s="159"/>
      <c r="I2" s="159"/>
      <c r="J2" s="159"/>
      <c r="K2" s="159"/>
      <c r="L2" s="160"/>
      <c r="M2" s="12"/>
    </row>
    <row r="3" spans="1:21" ht="40.049999999999997" customHeight="1" x14ac:dyDescent="0.3">
      <c r="A3" s="8"/>
      <c r="B3" s="13"/>
      <c r="D3" s="10"/>
      <c r="M3" s="16"/>
    </row>
    <row r="4" spans="1:21" ht="45" customHeight="1" x14ac:dyDescent="0.3">
      <c r="A4" s="8"/>
      <c r="B4" s="157" t="s">
        <v>62</v>
      </c>
      <c r="C4" s="128"/>
      <c r="D4" s="153" t="s">
        <v>60</v>
      </c>
      <c r="E4" s="154"/>
      <c r="F4" s="161"/>
      <c r="G4" s="162"/>
      <c r="H4" s="162"/>
      <c r="I4" s="162"/>
      <c r="J4" s="162"/>
      <c r="K4" s="162"/>
      <c r="L4" s="163"/>
      <c r="M4" s="17"/>
    </row>
    <row r="5" spans="1:21" ht="45" customHeight="1" x14ac:dyDescent="0.3">
      <c r="A5" s="8"/>
      <c r="B5" s="157"/>
      <c r="C5" s="129"/>
      <c r="D5" s="153" t="s">
        <v>7</v>
      </c>
      <c r="E5" s="154"/>
      <c r="F5" s="161"/>
      <c r="G5" s="162"/>
      <c r="H5" s="162"/>
      <c r="I5" s="162"/>
      <c r="J5" s="162"/>
      <c r="K5" s="162"/>
      <c r="L5" s="163"/>
      <c r="M5" s="17"/>
    </row>
    <row r="6" spans="1:21" ht="45" customHeight="1" x14ac:dyDescent="0.3">
      <c r="A6" s="8"/>
      <c r="B6" s="157"/>
      <c r="C6" s="128"/>
      <c r="D6" s="153" t="s">
        <v>52</v>
      </c>
      <c r="E6" s="154"/>
      <c r="F6" s="150"/>
      <c r="G6" s="151"/>
      <c r="H6" s="151"/>
      <c r="I6" s="151"/>
      <c r="J6" s="151"/>
      <c r="K6" s="151"/>
      <c r="L6" s="152"/>
      <c r="M6" s="19"/>
    </row>
    <row r="7" spans="1:21" ht="45" customHeight="1" x14ac:dyDescent="0.3">
      <c r="A7" s="8"/>
      <c r="B7" s="157"/>
      <c r="C7" s="128"/>
      <c r="D7" s="153" t="s">
        <v>58</v>
      </c>
      <c r="E7" s="154"/>
      <c r="F7" s="150"/>
      <c r="G7" s="151"/>
      <c r="H7" s="151"/>
      <c r="I7" s="151"/>
      <c r="J7" s="151"/>
      <c r="K7" s="151"/>
      <c r="L7" s="152"/>
      <c r="M7" s="19"/>
    </row>
    <row r="8" spans="1:21" ht="45" customHeight="1" x14ac:dyDescent="0.3">
      <c r="A8" s="8"/>
      <c r="B8" s="157"/>
      <c r="C8" s="153" t="s">
        <v>53</v>
      </c>
      <c r="D8" s="153"/>
      <c r="E8" s="154"/>
      <c r="F8" s="150"/>
      <c r="G8" s="151"/>
      <c r="H8" s="151"/>
      <c r="I8" s="151"/>
      <c r="J8" s="151"/>
      <c r="K8" s="151"/>
      <c r="L8" s="152"/>
      <c r="M8" s="19"/>
      <c r="Q8" s="20"/>
    </row>
    <row r="9" spans="1:21" ht="40.049999999999997" customHeight="1" x14ac:dyDescent="0.3">
      <c r="A9" s="8"/>
      <c r="B9" s="21"/>
      <c r="D9" s="7"/>
      <c r="M9" s="22"/>
    </row>
    <row r="10" spans="1:21" ht="82.8" customHeight="1" x14ac:dyDescent="0.3">
      <c r="A10" s="8"/>
      <c r="B10" s="187" t="s">
        <v>57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9"/>
      <c r="M10" s="17"/>
    </row>
    <row r="11" spans="1:21" ht="40.049999999999997" customHeight="1" thickBot="1" x14ac:dyDescent="0.35">
      <c r="A11" s="8"/>
      <c r="B11" s="23"/>
      <c r="C11" s="24"/>
      <c r="D11" s="10"/>
      <c r="M11" s="22"/>
    </row>
    <row r="12" spans="1:21" ht="40.049999999999997" customHeight="1" thickBot="1" x14ac:dyDescent="0.35">
      <c r="A12" s="8"/>
      <c r="B12" s="130" t="s">
        <v>32</v>
      </c>
      <c r="C12" s="131"/>
      <c r="D12" s="131"/>
      <c r="E12" s="131"/>
      <c r="F12" s="132"/>
      <c r="G12" s="14"/>
      <c r="H12" s="130" t="s">
        <v>11</v>
      </c>
      <c r="I12" s="131"/>
      <c r="J12" s="131"/>
      <c r="K12" s="131"/>
      <c r="L12" s="132"/>
      <c r="M12" s="25"/>
    </row>
    <row r="13" spans="1:21" ht="40.049999999999997" customHeight="1" thickBot="1" x14ac:dyDescent="0.35">
      <c r="A13" s="8"/>
      <c r="B13" s="148"/>
      <c r="C13" s="149"/>
      <c r="D13" s="26" t="s">
        <v>6</v>
      </c>
      <c r="E13" s="27" t="s">
        <v>0</v>
      </c>
      <c r="F13" s="28" t="s">
        <v>54</v>
      </c>
      <c r="H13" s="29"/>
      <c r="I13" s="30"/>
      <c r="J13" s="26" t="s">
        <v>6</v>
      </c>
      <c r="K13" s="31" t="s">
        <v>0</v>
      </c>
      <c r="L13" s="28" t="s">
        <v>54</v>
      </c>
      <c r="M13" s="25"/>
    </row>
    <row r="14" spans="1:21" ht="40.049999999999997" customHeight="1" x14ac:dyDescent="0.3">
      <c r="A14" s="32"/>
      <c r="B14" s="190" t="s">
        <v>17</v>
      </c>
      <c r="C14" s="191"/>
      <c r="D14" s="33">
        <f>8.55*9</f>
        <v>76.95</v>
      </c>
      <c r="E14" s="34">
        <v>14</v>
      </c>
      <c r="F14" s="35"/>
      <c r="H14" s="155" t="s">
        <v>34</v>
      </c>
      <c r="I14" s="156"/>
      <c r="J14" s="36">
        <v>75</v>
      </c>
      <c r="K14" s="37">
        <v>8.4</v>
      </c>
      <c r="L14" s="38"/>
      <c r="M14" s="25"/>
    </row>
    <row r="15" spans="1:21" ht="40.049999999999997" customHeight="1" thickBot="1" x14ac:dyDescent="0.35">
      <c r="A15" s="8"/>
      <c r="B15" s="146" t="s">
        <v>18</v>
      </c>
      <c r="C15" s="147"/>
      <c r="D15" s="39">
        <f>16*8.5</f>
        <v>136</v>
      </c>
      <c r="E15" s="40">
        <v>19.5</v>
      </c>
      <c r="F15" s="41"/>
      <c r="H15" s="181" t="s">
        <v>35</v>
      </c>
      <c r="I15" s="182"/>
      <c r="J15" s="42">
        <v>100</v>
      </c>
      <c r="K15" s="43">
        <v>14</v>
      </c>
      <c r="L15" s="44"/>
      <c r="M15" s="25"/>
    </row>
    <row r="16" spans="1:21" s="14" customFormat="1" ht="40.049999999999997" customHeight="1" thickBot="1" x14ac:dyDescent="0.35">
      <c r="A16" s="8"/>
      <c r="B16" s="146" t="s">
        <v>19</v>
      </c>
      <c r="C16" s="147"/>
      <c r="D16" s="45">
        <f>25*8.55</f>
        <v>213.75000000000003</v>
      </c>
      <c r="E16" s="40">
        <v>29.5</v>
      </c>
      <c r="F16" s="41"/>
      <c r="G16" s="7"/>
      <c r="H16" s="46"/>
      <c r="I16" s="46"/>
      <c r="J16" s="47"/>
      <c r="K16" s="48"/>
      <c r="L16" s="49"/>
      <c r="M16" s="25"/>
      <c r="O16" s="178"/>
      <c r="P16" s="178"/>
      <c r="Q16" s="166"/>
      <c r="R16" s="166"/>
      <c r="S16" s="52"/>
      <c r="T16" s="52"/>
      <c r="U16" s="53"/>
    </row>
    <row r="17" spans="1:13" ht="40.049999999999997" customHeight="1" thickBot="1" x14ac:dyDescent="0.35">
      <c r="A17" s="8"/>
      <c r="B17" s="146" t="s">
        <v>20</v>
      </c>
      <c r="C17" s="147"/>
      <c r="D17" s="45">
        <f>36*8.55</f>
        <v>307.8</v>
      </c>
      <c r="E17" s="40">
        <v>41.5</v>
      </c>
      <c r="F17" s="41"/>
      <c r="H17" s="130" t="s">
        <v>38</v>
      </c>
      <c r="I17" s="131"/>
      <c r="J17" s="131"/>
      <c r="K17" s="131"/>
      <c r="L17" s="132"/>
      <c r="M17" s="54"/>
    </row>
    <row r="18" spans="1:13" ht="40.049999999999997" customHeight="1" thickBot="1" x14ac:dyDescent="0.35">
      <c r="A18" s="8"/>
      <c r="B18" s="146" t="s">
        <v>21</v>
      </c>
      <c r="C18" s="147"/>
      <c r="D18" s="45">
        <f>49*8.55</f>
        <v>418.95000000000005</v>
      </c>
      <c r="E18" s="40">
        <v>54</v>
      </c>
      <c r="F18" s="41"/>
      <c r="H18" s="29"/>
      <c r="I18" s="30"/>
      <c r="J18" s="31" t="s">
        <v>6</v>
      </c>
      <c r="K18" s="31" t="s">
        <v>0</v>
      </c>
      <c r="L18" s="28" t="s">
        <v>54</v>
      </c>
      <c r="M18" s="54"/>
    </row>
    <row r="19" spans="1:13" ht="40.049999999999997" customHeight="1" x14ac:dyDescent="0.3">
      <c r="A19" s="8"/>
      <c r="B19" s="146" t="s">
        <v>22</v>
      </c>
      <c r="C19" s="147"/>
      <c r="D19" s="45">
        <f>99*8.55</f>
        <v>846.45</v>
      </c>
      <c r="E19" s="40">
        <v>106</v>
      </c>
      <c r="F19" s="55"/>
      <c r="H19" s="56" t="s">
        <v>39</v>
      </c>
      <c r="I19" s="57"/>
      <c r="J19" s="36">
        <v>20</v>
      </c>
      <c r="K19" s="58">
        <v>2.5</v>
      </c>
      <c r="L19" s="38"/>
      <c r="M19" s="54"/>
    </row>
    <row r="20" spans="1:13" ht="40.049999999999997" customHeight="1" thickBot="1" x14ac:dyDescent="0.35">
      <c r="A20" s="8"/>
      <c r="B20" s="167" t="s">
        <v>63</v>
      </c>
      <c r="C20" s="168"/>
      <c r="D20" s="59">
        <f>(44*8.55)</f>
        <v>376.20000000000005</v>
      </c>
      <c r="E20" s="60">
        <v>85</v>
      </c>
      <c r="F20" s="61"/>
      <c r="H20" s="62" t="s">
        <v>40</v>
      </c>
      <c r="I20" s="63"/>
      <c r="J20" s="42">
        <v>20</v>
      </c>
      <c r="K20" s="64">
        <v>2.5</v>
      </c>
      <c r="L20" s="65"/>
      <c r="M20" s="54"/>
    </row>
    <row r="21" spans="1:13" ht="40.049999999999997" customHeight="1" thickBot="1" x14ac:dyDescent="0.35">
      <c r="A21" s="8"/>
      <c r="B21" s="46"/>
      <c r="C21" s="46"/>
      <c r="D21" s="47"/>
      <c r="E21" s="48"/>
      <c r="F21" s="49"/>
      <c r="H21" s="18"/>
      <c r="I21" s="51"/>
      <c r="J21" s="51"/>
      <c r="K21" s="52"/>
      <c r="L21" s="66"/>
      <c r="M21" s="54"/>
    </row>
    <row r="22" spans="1:13" ht="40.049999999999997" customHeight="1" thickBot="1" x14ac:dyDescent="0.35">
      <c r="A22" s="8"/>
      <c r="B22" s="171" t="s">
        <v>33</v>
      </c>
      <c r="C22" s="172"/>
      <c r="D22" s="172"/>
      <c r="E22" s="172"/>
      <c r="F22" s="173"/>
      <c r="H22" s="171" t="s">
        <v>47</v>
      </c>
      <c r="I22" s="172"/>
      <c r="J22" s="172"/>
      <c r="K22" s="172"/>
      <c r="L22" s="173"/>
      <c r="M22" s="54"/>
    </row>
    <row r="23" spans="1:13" ht="40.049999999999997" customHeight="1" thickBot="1" x14ac:dyDescent="0.35">
      <c r="A23" s="8"/>
      <c r="B23" s="29"/>
      <c r="C23" s="30"/>
      <c r="D23" s="26" t="s">
        <v>6</v>
      </c>
      <c r="E23" s="31" t="s">
        <v>0</v>
      </c>
      <c r="F23" s="28" t="s">
        <v>54</v>
      </c>
      <c r="G23" s="13"/>
      <c r="H23" s="29"/>
      <c r="I23" s="30"/>
      <c r="J23" s="26" t="s">
        <v>6</v>
      </c>
      <c r="K23" s="31" t="s">
        <v>0</v>
      </c>
      <c r="L23" s="28" t="s">
        <v>54</v>
      </c>
      <c r="M23" s="54"/>
    </row>
    <row r="24" spans="1:13" ht="40.049999999999997" customHeight="1" x14ac:dyDescent="0.3">
      <c r="A24" s="8"/>
      <c r="B24" s="67" t="s">
        <v>55</v>
      </c>
      <c r="C24" s="68" t="s">
        <v>5</v>
      </c>
      <c r="D24" s="36">
        <v>170</v>
      </c>
      <c r="E24" s="69">
        <v>16</v>
      </c>
      <c r="F24" s="70"/>
      <c r="G24" s="13"/>
      <c r="H24" s="67" t="s">
        <v>42</v>
      </c>
      <c r="I24" s="68" t="s">
        <v>2</v>
      </c>
      <c r="J24" s="36">
        <v>85</v>
      </c>
      <c r="K24" s="71">
        <v>9</v>
      </c>
      <c r="L24" s="72"/>
      <c r="M24" s="54"/>
    </row>
    <row r="25" spans="1:13" ht="40.049999999999997" customHeight="1" thickBot="1" x14ac:dyDescent="0.35">
      <c r="A25" s="8"/>
      <c r="B25" s="73" t="s">
        <v>56</v>
      </c>
      <c r="C25" s="74" t="s">
        <v>5</v>
      </c>
      <c r="D25" s="42">
        <v>180</v>
      </c>
      <c r="E25" s="75">
        <v>16</v>
      </c>
      <c r="F25" s="76"/>
      <c r="G25" s="13"/>
      <c r="H25" s="77" t="s">
        <v>43</v>
      </c>
      <c r="I25" s="78" t="s">
        <v>2</v>
      </c>
      <c r="J25" s="79">
        <v>85</v>
      </c>
      <c r="K25" s="80">
        <v>9</v>
      </c>
      <c r="L25" s="81"/>
      <c r="M25" s="54"/>
    </row>
    <row r="26" spans="1:13" ht="40.049999999999997" customHeight="1" thickBot="1" x14ac:dyDescent="0.35">
      <c r="A26" s="8"/>
      <c r="B26" s="46"/>
      <c r="C26" s="46"/>
      <c r="D26" s="47"/>
      <c r="E26" s="48"/>
      <c r="F26" s="49"/>
      <c r="G26" s="13"/>
      <c r="H26" s="77" t="s">
        <v>44</v>
      </c>
      <c r="I26" s="78" t="s">
        <v>2</v>
      </c>
      <c r="J26" s="79">
        <v>85</v>
      </c>
      <c r="K26" s="80">
        <v>9</v>
      </c>
      <c r="L26" s="81"/>
      <c r="M26" s="54"/>
    </row>
    <row r="27" spans="1:13" ht="40.049999999999997" customHeight="1" thickBot="1" x14ac:dyDescent="0.35">
      <c r="A27" s="8"/>
      <c r="B27" s="130" t="s">
        <v>23</v>
      </c>
      <c r="C27" s="131"/>
      <c r="D27" s="131"/>
      <c r="E27" s="131"/>
      <c r="F27" s="132"/>
      <c r="G27" s="13"/>
      <c r="H27" s="77" t="s">
        <v>8</v>
      </c>
      <c r="I27" s="78" t="s">
        <v>2</v>
      </c>
      <c r="J27" s="79">
        <v>120</v>
      </c>
      <c r="K27" s="80">
        <v>12.8</v>
      </c>
      <c r="L27" s="81"/>
      <c r="M27" s="54"/>
    </row>
    <row r="28" spans="1:13" ht="40.049999999999997" customHeight="1" thickBot="1" x14ac:dyDescent="0.35">
      <c r="A28" s="8"/>
      <c r="B28" s="82"/>
      <c r="C28" s="30"/>
      <c r="D28" s="26" t="s">
        <v>6</v>
      </c>
      <c r="E28" s="27" t="s">
        <v>0</v>
      </c>
      <c r="F28" s="28" t="s">
        <v>54</v>
      </c>
      <c r="G28" s="13"/>
      <c r="H28" s="77" t="s">
        <v>8</v>
      </c>
      <c r="I28" s="78" t="s">
        <v>2</v>
      </c>
      <c r="J28" s="79">
        <v>200</v>
      </c>
      <c r="K28" s="80">
        <v>18.8</v>
      </c>
      <c r="L28" s="81"/>
      <c r="M28" s="54"/>
    </row>
    <row r="29" spans="1:13" ht="40.049999999999997" customHeight="1" x14ac:dyDescent="0.3">
      <c r="A29" s="8"/>
      <c r="B29" s="174" t="s">
        <v>24</v>
      </c>
      <c r="C29" s="175"/>
      <c r="D29" s="36">
        <v>120</v>
      </c>
      <c r="E29" s="58">
        <v>21</v>
      </c>
      <c r="F29" s="38"/>
      <c r="G29" s="13"/>
      <c r="H29" s="77" t="s">
        <v>8</v>
      </c>
      <c r="I29" s="78" t="s">
        <v>1</v>
      </c>
      <c r="J29" s="79">
        <v>240</v>
      </c>
      <c r="K29" s="80">
        <v>24</v>
      </c>
      <c r="L29" s="81"/>
      <c r="M29" s="54"/>
    </row>
    <row r="30" spans="1:13" ht="40.049999999999997" customHeight="1" thickBot="1" x14ac:dyDescent="0.35">
      <c r="A30" s="8"/>
      <c r="B30" s="133" t="s">
        <v>26</v>
      </c>
      <c r="C30" s="134"/>
      <c r="D30" s="79">
        <v>150</v>
      </c>
      <c r="E30" s="83">
        <v>21</v>
      </c>
      <c r="F30" s="84"/>
      <c r="G30" s="13"/>
      <c r="H30" s="73" t="s">
        <v>45</v>
      </c>
      <c r="I30" s="74" t="s">
        <v>2</v>
      </c>
      <c r="J30" s="42" t="s">
        <v>46</v>
      </c>
      <c r="K30" s="85">
        <v>2.4</v>
      </c>
      <c r="L30" s="86"/>
      <c r="M30" s="54"/>
    </row>
    <row r="31" spans="1:13" ht="40.049999999999997" customHeight="1" thickBot="1" x14ac:dyDescent="0.35">
      <c r="A31" s="8"/>
      <c r="B31" s="133" t="s">
        <v>25</v>
      </c>
      <c r="C31" s="134"/>
      <c r="D31" s="79">
        <v>160</v>
      </c>
      <c r="E31" s="40">
        <v>21</v>
      </c>
      <c r="F31" s="87"/>
      <c r="G31" s="13"/>
      <c r="H31" s="50"/>
      <c r="I31" s="51"/>
      <c r="J31" s="51"/>
      <c r="K31" s="88"/>
      <c r="L31" s="66"/>
      <c r="M31" s="54"/>
    </row>
    <row r="32" spans="1:13" ht="40.049999999999997" customHeight="1" thickBot="1" x14ac:dyDescent="0.35">
      <c r="A32" s="8"/>
      <c r="B32" s="169" t="s">
        <v>12</v>
      </c>
      <c r="C32" s="170"/>
      <c r="D32" s="42">
        <v>115</v>
      </c>
      <c r="E32" s="64">
        <v>21</v>
      </c>
      <c r="F32" s="65"/>
      <c r="G32" s="52"/>
      <c r="H32" s="130" t="s">
        <v>41</v>
      </c>
      <c r="I32" s="131"/>
      <c r="J32" s="131"/>
      <c r="K32" s="131"/>
      <c r="L32" s="132"/>
      <c r="M32" s="54"/>
    </row>
    <row r="33" spans="1:13" ht="40.049999999999997" customHeight="1" thickBot="1" x14ac:dyDescent="0.35">
      <c r="A33" s="8"/>
      <c r="B33" s="46"/>
      <c r="C33" s="46"/>
      <c r="D33" s="47"/>
      <c r="E33" s="48"/>
      <c r="F33" s="49"/>
      <c r="G33" s="52"/>
      <c r="H33" s="29"/>
      <c r="I33" s="30"/>
      <c r="J33" s="26" t="s">
        <v>6</v>
      </c>
      <c r="K33" s="31" t="s">
        <v>0</v>
      </c>
      <c r="L33" s="28" t="s">
        <v>54</v>
      </c>
      <c r="M33" s="54"/>
    </row>
    <row r="34" spans="1:13" ht="40.049999999999997" customHeight="1" thickBot="1" x14ac:dyDescent="0.35">
      <c r="A34" s="8"/>
      <c r="B34" s="130" t="s">
        <v>64</v>
      </c>
      <c r="C34" s="131"/>
      <c r="D34" s="131"/>
      <c r="E34" s="131"/>
      <c r="F34" s="132"/>
      <c r="G34" s="52"/>
      <c r="H34" s="67" t="s">
        <v>3</v>
      </c>
      <c r="I34" s="68" t="s">
        <v>2</v>
      </c>
      <c r="J34" s="36">
        <v>85</v>
      </c>
      <c r="K34" s="58">
        <v>10</v>
      </c>
      <c r="L34" s="38"/>
      <c r="M34" s="54"/>
    </row>
    <row r="35" spans="1:13" ht="40.049999999999997" customHeight="1" thickBot="1" x14ac:dyDescent="0.35">
      <c r="A35" s="89"/>
      <c r="B35" s="82"/>
      <c r="C35" s="30"/>
      <c r="D35" s="26" t="s">
        <v>6</v>
      </c>
      <c r="E35" s="31" t="s">
        <v>0</v>
      </c>
      <c r="F35" s="28" t="s">
        <v>54</v>
      </c>
      <c r="G35" s="52"/>
      <c r="H35" s="90" t="s">
        <v>9</v>
      </c>
      <c r="I35" s="91" t="s">
        <v>2</v>
      </c>
      <c r="J35" s="79">
        <v>85</v>
      </c>
      <c r="K35" s="83">
        <v>10</v>
      </c>
      <c r="L35" s="84"/>
      <c r="M35" s="54"/>
    </row>
    <row r="36" spans="1:13" ht="40.049999999999997" customHeight="1" x14ac:dyDescent="0.3">
      <c r="A36" s="89"/>
      <c r="B36" s="176" t="s">
        <v>27</v>
      </c>
      <c r="C36" s="177"/>
      <c r="D36" s="36">
        <f>11.6*10</f>
        <v>116</v>
      </c>
      <c r="E36" s="92">
        <v>9.9</v>
      </c>
      <c r="F36" s="38"/>
      <c r="G36" s="52"/>
      <c r="H36" s="77" t="s">
        <v>10</v>
      </c>
      <c r="I36" s="78" t="s">
        <v>1</v>
      </c>
      <c r="J36" s="79">
        <v>290</v>
      </c>
      <c r="K36" s="40">
        <v>36</v>
      </c>
      <c r="L36" s="87"/>
      <c r="M36" s="54"/>
    </row>
    <row r="37" spans="1:13" ht="40.049999999999997" customHeight="1" thickBot="1" x14ac:dyDescent="0.35">
      <c r="A37" s="89"/>
      <c r="B37" s="135" t="s">
        <v>13</v>
      </c>
      <c r="C37" s="136"/>
      <c r="D37" s="93">
        <f>11.6*6</f>
        <v>69.599999999999994</v>
      </c>
      <c r="E37" s="94">
        <f>E36*D37/D36+2.26</f>
        <v>8.1999999999999993</v>
      </c>
      <c r="F37" s="87"/>
      <c r="G37" s="52"/>
      <c r="H37" s="95" t="s">
        <v>12</v>
      </c>
      <c r="I37" s="96" t="s">
        <v>1</v>
      </c>
      <c r="J37" s="97">
        <v>295</v>
      </c>
      <c r="K37" s="98">
        <v>38</v>
      </c>
      <c r="L37" s="99"/>
      <c r="M37" s="54"/>
    </row>
    <row r="38" spans="1:13" ht="40.049999999999997" customHeight="1" thickBot="1" x14ac:dyDescent="0.35">
      <c r="A38" s="89"/>
      <c r="B38" s="135" t="s">
        <v>14</v>
      </c>
      <c r="C38" s="136"/>
      <c r="D38" s="93">
        <f>11.6*16</f>
        <v>185.6</v>
      </c>
      <c r="E38" s="94">
        <f>D38*E36/D36+2.26</f>
        <v>18.100000000000001</v>
      </c>
      <c r="F38" s="87"/>
      <c r="G38" s="52"/>
      <c r="H38" s="100" t="s">
        <v>59</v>
      </c>
      <c r="I38" s="101" t="s">
        <v>16</v>
      </c>
      <c r="J38" s="102">
        <v>72</v>
      </c>
      <c r="K38" s="103">
        <v>14</v>
      </c>
      <c r="L38" s="104"/>
      <c r="M38" s="54"/>
    </row>
    <row r="39" spans="1:13" ht="40.049999999999997" customHeight="1" thickBot="1" x14ac:dyDescent="0.35">
      <c r="A39" s="89"/>
      <c r="B39" s="164" t="s">
        <v>15</v>
      </c>
      <c r="C39" s="165"/>
      <c r="D39" s="105">
        <f>11.6*21</f>
        <v>243.6</v>
      </c>
      <c r="E39" s="106">
        <f>D39*E36/D36+1.01</f>
        <v>21.8</v>
      </c>
      <c r="F39" s="44"/>
      <c r="G39" s="52"/>
      <c r="H39" s="50"/>
      <c r="I39" s="51"/>
      <c r="J39" s="51"/>
      <c r="K39" s="52"/>
      <c r="L39" s="107"/>
      <c r="M39" s="54"/>
    </row>
    <row r="40" spans="1:13" ht="40.049999999999997" customHeight="1" thickBot="1" x14ac:dyDescent="0.35">
      <c r="A40" s="89"/>
      <c r="B40" s="108"/>
      <c r="C40" s="108"/>
      <c r="D40" s="109"/>
      <c r="E40" s="110"/>
      <c r="F40" s="111"/>
      <c r="G40" s="52"/>
      <c r="H40" s="130" t="s">
        <v>48</v>
      </c>
      <c r="I40" s="131"/>
      <c r="J40" s="131"/>
      <c r="K40" s="131"/>
      <c r="L40" s="132"/>
      <c r="M40" s="54"/>
    </row>
    <row r="41" spans="1:13" ht="40.049999999999997" customHeight="1" thickBot="1" x14ac:dyDescent="0.35">
      <c r="A41" s="89"/>
      <c r="B41" s="130" t="s">
        <v>28</v>
      </c>
      <c r="C41" s="131"/>
      <c r="D41" s="131"/>
      <c r="E41" s="131"/>
      <c r="F41" s="132"/>
      <c r="G41" s="52"/>
      <c r="H41" s="183"/>
      <c r="I41" s="184"/>
      <c r="J41" s="184"/>
      <c r="K41" s="31" t="s">
        <v>0</v>
      </c>
      <c r="L41" s="28" t="s">
        <v>54</v>
      </c>
      <c r="M41" s="54"/>
    </row>
    <row r="42" spans="1:13" ht="40.049999999999997" customHeight="1" thickBot="1" x14ac:dyDescent="0.35">
      <c r="A42" s="89"/>
      <c r="B42" s="112"/>
      <c r="C42" s="113"/>
      <c r="D42" s="26" t="s">
        <v>6</v>
      </c>
      <c r="E42" s="114" t="s">
        <v>0</v>
      </c>
      <c r="F42" s="28" t="s">
        <v>54</v>
      </c>
      <c r="G42" s="52"/>
      <c r="H42" s="179" t="s">
        <v>50</v>
      </c>
      <c r="I42" s="180"/>
      <c r="J42" s="180"/>
      <c r="K42" s="115">
        <v>10</v>
      </c>
      <c r="L42" s="116"/>
      <c r="M42" s="54"/>
    </row>
    <row r="43" spans="1:13" ht="40.049999999999997" customHeight="1" thickBot="1" x14ac:dyDescent="0.35">
      <c r="A43" s="89"/>
      <c r="B43" s="185" t="s">
        <v>37</v>
      </c>
      <c r="C43" s="186"/>
      <c r="D43" s="36">
        <v>100</v>
      </c>
      <c r="E43" s="58">
        <v>11</v>
      </c>
      <c r="F43" s="38"/>
      <c r="G43" s="52"/>
      <c r="H43" s="179" t="s">
        <v>51</v>
      </c>
      <c r="I43" s="180"/>
      <c r="J43" s="180"/>
      <c r="K43" s="115">
        <v>20</v>
      </c>
      <c r="L43" s="116"/>
      <c r="M43" s="54"/>
    </row>
    <row r="44" spans="1:13" ht="40.049999999999997" customHeight="1" thickBot="1" x14ac:dyDescent="0.35">
      <c r="A44" s="8"/>
      <c r="B44" s="135" t="s">
        <v>36</v>
      </c>
      <c r="C44" s="136"/>
      <c r="D44" s="79">
        <v>100</v>
      </c>
      <c r="E44" s="117">
        <v>11</v>
      </c>
      <c r="F44" s="87"/>
      <c r="G44" s="52"/>
      <c r="H44" s="179" t="s">
        <v>49</v>
      </c>
      <c r="I44" s="180"/>
      <c r="J44" s="180"/>
      <c r="K44" s="118">
        <v>20</v>
      </c>
      <c r="L44" s="104"/>
      <c r="M44" s="54"/>
    </row>
    <row r="45" spans="1:13" ht="40.049999999999997" customHeight="1" thickBot="1" x14ac:dyDescent="0.35">
      <c r="A45" s="89"/>
      <c r="B45" s="135" t="s">
        <v>29</v>
      </c>
      <c r="C45" s="136"/>
      <c r="D45" s="79">
        <v>100</v>
      </c>
      <c r="E45" s="40">
        <v>11</v>
      </c>
      <c r="F45" s="87"/>
      <c r="G45" s="52"/>
      <c r="H45" s="119"/>
      <c r="I45" s="119"/>
      <c r="J45" s="119"/>
      <c r="K45" s="52"/>
      <c r="L45" s="120"/>
      <c r="M45" s="54"/>
    </row>
    <row r="46" spans="1:13" ht="40.049999999999997" customHeight="1" x14ac:dyDescent="0.3">
      <c r="A46" s="8"/>
      <c r="B46" s="135" t="s">
        <v>30</v>
      </c>
      <c r="C46" s="136"/>
      <c r="D46" s="79">
        <v>100</v>
      </c>
      <c r="E46" s="40">
        <v>11</v>
      </c>
      <c r="F46" s="87"/>
      <c r="G46" s="52"/>
      <c r="H46" s="142" t="s">
        <v>61</v>
      </c>
      <c r="I46" s="143"/>
      <c r="J46" s="138">
        <f>SUMPRODUCT(E14:E47,F14:F47)+SUMPRODUCT(K14:K44,L14:L44)</f>
        <v>0</v>
      </c>
      <c r="K46" s="138"/>
      <c r="L46" s="139"/>
      <c r="M46" s="54"/>
    </row>
    <row r="47" spans="1:13" s="121" customFormat="1" ht="40.049999999999997" customHeight="1" thickBot="1" x14ac:dyDescent="0.35">
      <c r="A47" s="8"/>
      <c r="B47" s="164" t="s">
        <v>31</v>
      </c>
      <c r="C47" s="165"/>
      <c r="D47" s="42">
        <f>8*10</f>
        <v>80</v>
      </c>
      <c r="E47" s="60">
        <f>D47*E46/D46</f>
        <v>8.8000000000000007</v>
      </c>
      <c r="F47" s="44"/>
      <c r="G47" s="13"/>
      <c r="H47" s="144"/>
      <c r="I47" s="145"/>
      <c r="J47" s="140"/>
      <c r="K47" s="140"/>
      <c r="L47" s="141"/>
      <c r="M47" s="54"/>
    </row>
    <row r="48" spans="1:13" s="121" customFormat="1" ht="40.049999999999997" customHeight="1" thickBot="1" x14ac:dyDescent="0.35">
      <c r="A48" s="122"/>
      <c r="B48" s="123"/>
      <c r="C48" s="123"/>
      <c r="D48" s="123"/>
      <c r="E48" s="123"/>
      <c r="F48" s="123"/>
      <c r="G48" s="124"/>
      <c r="H48" s="137"/>
      <c r="I48" s="137"/>
      <c r="J48" s="137"/>
      <c r="K48" s="137"/>
      <c r="L48" s="137"/>
      <c r="M48" s="125"/>
    </row>
    <row r="49" spans="1:15" s="121" customFormat="1" ht="40.049999999999997" customHeight="1" thickTop="1" x14ac:dyDescent="0.3">
      <c r="A49" s="7"/>
      <c r="B49" s="7"/>
      <c r="C49" s="14"/>
      <c r="D49" s="126"/>
      <c r="E49" s="7"/>
      <c r="F49" s="15"/>
      <c r="G49" s="7"/>
      <c r="H49" s="7"/>
      <c r="I49" s="7"/>
      <c r="J49" s="7"/>
      <c r="K49" s="7"/>
      <c r="L49" s="14"/>
      <c r="M49" s="127"/>
    </row>
    <row r="50" spans="1:15" s="121" customFormat="1" ht="40.049999999999997" customHeight="1" x14ac:dyDescent="0.3">
      <c r="A50" s="7"/>
      <c r="B50" s="7"/>
      <c r="C50" s="14"/>
      <c r="D50" s="126"/>
      <c r="E50" s="7"/>
      <c r="F50" s="15"/>
      <c r="G50" s="7"/>
      <c r="H50" s="7"/>
      <c r="I50" s="7"/>
      <c r="J50" s="7"/>
      <c r="K50" s="7"/>
      <c r="L50" s="14"/>
      <c r="M50" s="127"/>
    </row>
    <row r="51" spans="1:15" s="121" customFormat="1" ht="40.049999999999997" customHeight="1" x14ac:dyDescent="0.3">
      <c r="A51" s="7"/>
      <c r="B51" s="7"/>
      <c r="C51" s="14"/>
      <c r="D51" s="126"/>
      <c r="E51" s="7"/>
      <c r="F51" s="15"/>
      <c r="G51" s="7"/>
      <c r="H51" s="7"/>
      <c r="I51" s="7"/>
      <c r="J51" s="7"/>
      <c r="K51" s="7"/>
      <c r="L51" s="14"/>
      <c r="M51" s="127"/>
    </row>
    <row r="52" spans="1:15" s="121" customFormat="1" ht="40.049999999999997" customHeight="1" x14ac:dyDescent="0.3">
      <c r="A52" s="7"/>
      <c r="B52" s="7"/>
      <c r="C52" s="14"/>
      <c r="D52" s="126"/>
      <c r="E52" s="7"/>
      <c r="F52" s="15"/>
      <c r="G52" s="127"/>
      <c r="H52" s="7"/>
      <c r="I52" s="7"/>
      <c r="J52" s="7"/>
      <c r="K52" s="7"/>
      <c r="L52" s="14"/>
      <c r="M52" s="127"/>
    </row>
    <row r="53" spans="1:15" s="121" customFormat="1" ht="40.049999999999997" customHeight="1" x14ac:dyDescent="0.3">
      <c r="A53" s="7"/>
      <c r="B53" s="7"/>
      <c r="C53" s="14"/>
      <c r="D53" s="126"/>
      <c r="E53" s="7"/>
      <c r="F53" s="15"/>
      <c r="G53" s="7"/>
      <c r="H53" s="7"/>
      <c r="I53" s="7"/>
      <c r="J53" s="7"/>
      <c r="K53" s="7"/>
      <c r="L53" s="14"/>
      <c r="M53" s="127"/>
    </row>
    <row r="54" spans="1:15" s="121" customFormat="1" ht="40.049999999999997" customHeight="1" x14ac:dyDescent="0.3">
      <c r="A54" s="7"/>
      <c r="B54" s="7"/>
      <c r="C54" s="14"/>
      <c r="D54" s="126"/>
      <c r="E54" s="7"/>
      <c r="F54" s="15"/>
      <c r="G54" s="7"/>
      <c r="H54" s="7"/>
      <c r="I54" s="7"/>
      <c r="J54" s="7"/>
      <c r="K54" s="7"/>
      <c r="L54" s="14"/>
      <c r="M54" s="127"/>
    </row>
    <row r="55" spans="1:15" s="121" customFormat="1" ht="40.049999999999997" customHeight="1" x14ac:dyDescent="0.3">
      <c r="A55" s="7"/>
      <c r="B55" s="7"/>
      <c r="C55" s="14"/>
      <c r="D55" s="126"/>
      <c r="E55" s="7"/>
      <c r="F55" s="15"/>
      <c r="G55" s="7"/>
      <c r="H55" s="7"/>
      <c r="I55" s="7"/>
      <c r="J55" s="7"/>
      <c r="K55" s="7"/>
      <c r="L55" s="14"/>
      <c r="M55" s="127"/>
    </row>
    <row r="56" spans="1:15" s="121" customFormat="1" ht="40.049999999999997" customHeight="1" x14ac:dyDescent="0.3">
      <c r="A56" s="7"/>
      <c r="B56" s="7"/>
      <c r="C56" s="14"/>
      <c r="D56" s="126"/>
      <c r="E56" s="7"/>
      <c r="F56" s="15"/>
      <c r="G56" s="7"/>
      <c r="H56" s="7"/>
      <c r="I56" s="7"/>
      <c r="J56" s="7"/>
      <c r="K56" s="7"/>
      <c r="L56" s="14"/>
      <c r="M56" s="127"/>
    </row>
    <row r="58" spans="1:15" s="121" customFormat="1" ht="40.049999999999997" customHeight="1" x14ac:dyDescent="0.3">
      <c r="A58" s="7"/>
      <c r="B58" s="7"/>
      <c r="C58" s="14"/>
      <c r="D58" s="126"/>
      <c r="E58" s="7"/>
      <c r="F58" s="15"/>
      <c r="G58" s="7"/>
      <c r="H58" s="7"/>
      <c r="I58" s="7"/>
      <c r="J58" s="7"/>
      <c r="K58" s="7"/>
      <c r="L58" s="14"/>
      <c r="M58" s="127"/>
    </row>
    <row r="59" spans="1:15" s="121" customFormat="1" ht="40.049999999999997" customHeight="1" x14ac:dyDescent="0.3">
      <c r="A59" s="7"/>
      <c r="B59" s="7"/>
      <c r="C59" s="14"/>
      <c r="D59" s="126"/>
      <c r="E59" s="7"/>
      <c r="F59" s="15"/>
      <c r="G59" s="7"/>
      <c r="H59" s="7"/>
      <c r="I59" s="7"/>
      <c r="J59" s="7"/>
      <c r="K59" s="7"/>
      <c r="L59" s="14"/>
      <c r="M59" s="127"/>
    </row>
    <row r="60" spans="1:15" s="121" customFormat="1" ht="40.049999999999997" customHeight="1" x14ac:dyDescent="0.3">
      <c r="A60" s="7"/>
      <c r="B60" s="7"/>
      <c r="C60" s="14"/>
      <c r="D60" s="126"/>
      <c r="E60" s="7"/>
      <c r="F60" s="15"/>
      <c r="G60" s="7"/>
      <c r="H60" s="7"/>
      <c r="I60" s="7"/>
      <c r="J60" s="7"/>
      <c r="K60" s="7"/>
      <c r="L60" s="14"/>
      <c r="M60" s="127"/>
    </row>
    <row r="61" spans="1:15" s="121" customFormat="1" ht="40.049999999999997" customHeight="1" x14ac:dyDescent="0.3">
      <c r="A61" s="7"/>
      <c r="B61" s="7"/>
      <c r="C61" s="14"/>
      <c r="D61" s="126"/>
      <c r="E61" s="7"/>
      <c r="F61" s="15"/>
      <c r="G61" s="7"/>
      <c r="H61" s="7"/>
      <c r="I61" s="7"/>
      <c r="J61" s="7"/>
      <c r="K61" s="7"/>
      <c r="L61" s="14"/>
      <c r="M61" s="127"/>
    </row>
    <row r="62" spans="1:15" s="121" customFormat="1" ht="40.049999999999997" customHeight="1" x14ac:dyDescent="0.3">
      <c r="A62" s="7"/>
      <c r="B62" s="7"/>
      <c r="C62" s="14"/>
      <c r="D62" s="126"/>
      <c r="E62" s="7"/>
      <c r="F62" s="15"/>
      <c r="G62" s="7"/>
      <c r="H62" s="7"/>
      <c r="I62" s="7"/>
      <c r="J62" s="7"/>
      <c r="K62" s="7"/>
      <c r="L62" s="14"/>
      <c r="M62" s="127"/>
    </row>
    <row r="63" spans="1:15" s="121" customFormat="1" ht="40.049999999999997" customHeight="1" x14ac:dyDescent="0.3">
      <c r="A63" s="7"/>
      <c r="B63" s="7"/>
      <c r="C63" s="14"/>
      <c r="D63" s="126"/>
      <c r="E63" s="7"/>
      <c r="F63" s="15"/>
      <c r="G63" s="7"/>
      <c r="H63" s="7"/>
      <c r="I63" s="7"/>
      <c r="J63" s="7"/>
      <c r="K63" s="7"/>
      <c r="L63" s="14"/>
      <c r="M63" s="127"/>
      <c r="O63" s="7"/>
    </row>
    <row r="64" spans="1:15" ht="40.049999999999997" customHeight="1" x14ac:dyDescent="0.3">
      <c r="O64" s="121"/>
    </row>
    <row r="65" spans="1:15" s="121" customFormat="1" ht="40.049999999999997" customHeight="1" x14ac:dyDescent="0.3">
      <c r="A65" s="7"/>
      <c r="B65" s="7"/>
      <c r="C65" s="14"/>
      <c r="D65" s="126"/>
      <c r="E65" s="7"/>
      <c r="F65" s="15"/>
      <c r="G65" s="7"/>
      <c r="H65" s="7"/>
      <c r="I65" s="7"/>
      <c r="J65" s="7"/>
      <c r="K65" s="7"/>
      <c r="L65" s="14"/>
      <c r="M65" s="127"/>
    </row>
    <row r="66" spans="1:15" s="121" customFormat="1" ht="40.049999999999997" customHeight="1" x14ac:dyDescent="0.3">
      <c r="A66" s="7"/>
      <c r="B66" s="7"/>
      <c r="C66" s="14"/>
      <c r="D66" s="126"/>
      <c r="E66" s="7"/>
      <c r="F66" s="15"/>
      <c r="G66" s="7"/>
      <c r="H66" s="7"/>
      <c r="I66" s="7"/>
      <c r="J66" s="7"/>
      <c r="K66" s="7"/>
      <c r="L66" s="14"/>
      <c r="M66" s="127"/>
      <c r="O66" s="7"/>
    </row>
    <row r="67" spans="1:15" ht="40.049999999999997" customHeight="1" x14ac:dyDescent="0.3">
      <c r="O67" s="121"/>
    </row>
    <row r="68" spans="1:15" s="121" customFormat="1" ht="40.049999999999997" customHeight="1" x14ac:dyDescent="0.3">
      <c r="A68" s="7"/>
      <c r="B68" s="7"/>
      <c r="C68" s="14"/>
      <c r="D68" s="126"/>
      <c r="E68" s="7"/>
      <c r="F68" s="15"/>
      <c r="G68" s="7"/>
      <c r="H68" s="7"/>
      <c r="I68" s="7"/>
      <c r="J68" s="7"/>
      <c r="K68" s="7"/>
      <c r="L68" s="14"/>
      <c r="M68" s="127"/>
    </row>
    <row r="69" spans="1:15" s="121" customFormat="1" ht="40.049999999999997" customHeight="1" x14ac:dyDescent="0.3">
      <c r="A69" s="7"/>
      <c r="B69" s="7"/>
      <c r="C69" s="14"/>
      <c r="D69" s="126"/>
      <c r="E69" s="7"/>
      <c r="F69" s="15"/>
      <c r="G69" s="7"/>
      <c r="H69" s="7"/>
      <c r="I69" s="7"/>
      <c r="J69" s="7"/>
      <c r="K69" s="7"/>
      <c r="L69" s="14"/>
      <c r="M69" s="127"/>
    </row>
    <row r="70" spans="1:15" s="121" customFormat="1" ht="40.049999999999997" customHeight="1" x14ac:dyDescent="0.3">
      <c r="A70" s="7"/>
      <c r="B70" s="7"/>
      <c r="C70" s="14"/>
      <c r="D70" s="126"/>
      <c r="E70" s="7"/>
      <c r="F70" s="15"/>
      <c r="G70" s="7"/>
      <c r="H70" s="7"/>
      <c r="I70" s="7"/>
      <c r="J70" s="7"/>
      <c r="K70" s="7"/>
      <c r="L70" s="14"/>
      <c r="M70" s="127"/>
    </row>
    <row r="71" spans="1:15" s="121" customFormat="1" ht="40.049999999999997" customHeight="1" x14ac:dyDescent="0.3">
      <c r="A71" s="7"/>
      <c r="B71" s="7"/>
      <c r="C71" s="14"/>
      <c r="D71" s="126"/>
      <c r="E71" s="7"/>
      <c r="F71" s="15"/>
      <c r="G71" s="7"/>
      <c r="H71" s="7"/>
      <c r="I71" s="7"/>
      <c r="J71" s="7"/>
      <c r="K71" s="7"/>
      <c r="L71" s="14"/>
      <c r="M71" s="127"/>
    </row>
    <row r="72" spans="1:15" s="121" customFormat="1" ht="40.049999999999997" customHeight="1" x14ac:dyDescent="0.3">
      <c r="A72" s="7"/>
      <c r="B72" s="7"/>
      <c r="C72" s="14"/>
      <c r="D72" s="126"/>
      <c r="E72" s="7"/>
      <c r="F72" s="15"/>
      <c r="G72" s="7"/>
      <c r="H72" s="7"/>
      <c r="I72" s="7"/>
      <c r="J72" s="7"/>
      <c r="K72" s="7"/>
      <c r="L72" s="14"/>
      <c r="M72" s="127"/>
    </row>
    <row r="73" spans="1:15" s="121" customFormat="1" ht="40.049999999999997" customHeight="1" x14ac:dyDescent="0.3">
      <c r="A73" s="7"/>
      <c r="B73" s="7"/>
      <c r="C73" s="14"/>
      <c r="D73" s="126"/>
      <c r="E73" s="7"/>
      <c r="F73" s="15"/>
      <c r="G73" s="7"/>
      <c r="H73" s="7"/>
      <c r="I73" s="7"/>
      <c r="J73" s="7"/>
      <c r="K73" s="7"/>
      <c r="L73" s="14"/>
      <c r="M73" s="127"/>
      <c r="O73" s="7"/>
    </row>
  </sheetData>
  <sheetProtection algorithmName="SHA-512" hashValue="bHuY92Cs6knOnxt7wQKaE5y/e36oYhyvkKq4DdEXoqqnOyIfprh9yc77qalQgKpwZe+Uf2Xuc8hztIruQDroNA==" saltValue="PHhGE40FqglDND6I9lQSyw==" spinCount="100000" sheet="1" objects="1" scenarios="1"/>
  <mergeCells count="55">
    <mergeCell ref="B39:C39"/>
    <mergeCell ref="B43:C43"/>
    <mergeCell ref="B44:C44"/>
    <mergeCell ref="B10:L10"/>
    <mergeCell ref="B14:C14"/>
    <mergeCell ref="H22:L22"/>
    <mergeCell ref="H15:I15"/>
    <mergeCell ref="H17:L17"/>
    <mergeCell ref="H40:L40"/>
    <mergeCell ref="H41:J41"/>
    <mergeCell ref="B22:F22"/>
    <mergeCell ref="B27:F27"/>
    <mergeCell ref="B29:C29"/>
    <mergeCell ref="B36:C36"/>
    <mergeCell ref="B37:C37"/>
    <mergeCell ref="Q16:R16"/>
    <mergeCell ref="B17:C17"/>
    <mergeCell ref="B18:C18"/>
    <mergeCell ref="B20:C20"/>
    <mergeCell ref="B16:C16"/>
    <mergeCell ref="O16:P16"/>
    <mergeCell ref="B19:C19"/>
    <mergeCell ref="F2:L2"/>
    <mergeCell ref="F4:L4"/>
    <mergeCell ref="F5:L5"/>
    <mergeCell ref="F6:L6"/>
    <mergeCell ref="F8:L8"/>
    <mergeCell ref="B15:C15"/>
    <mergeCell ref="B12:F12"/>
    <mergeCell ref="B13:C13"/>
    <mergeCell ref="F7:L7"/>
    <mergeCell ref="D4:E4"/>
    <mergeCell ref="D5:E5"/>
    <mergeCell ref="D6:E6"/>
    <mergeCell ref="D7:E7"/>
    <mergeCell ref="H14:I14"/>
    <mergeCell ref="H12:L12"/>
    <mergeCell ref="B4:B8"/>
    <mergeCell ref="C8:E8"/>
    <mergeCell ref="B34:F34"/>
    <mergeCell ref="B31:C31"/>
    <mergeCell ref="B30:C30"/>
    <mergeCell ref="B38:C38"/>
    <mergeCell ref="H48:L48"/>
    <mergeCell ref="B41:F41"/>
    <mergeCell ref="J46:L47"/>
    <mergeCell ref="H46:I47"/>
    <mergeCell ref="B46:C46"/>
    <mergeCell ref="B47:C47"/>
    <mergeCell ref="B45:C45"/>
    <mergeCell ref="B32:C32"/>
    <mergeCell ref="H43:J43"/>
    <mergeCell ref="H44:J44"/>
    <mergeCell ref="H42:J42"/>
    <mergeCell ref="H32:L32"/>
  </mergeCells>
  <phoneticPr fontId="2" type="noConversion"/>
  <conditionalFormatting sqref="B11 F14:F21 U16 F24:F27 L24:L31 F29:F33 L34:L40 F36:F41 L42:L44 F43:F47">
    <cfRule type="cellIs" dxfId="2" priority="27" stopIfTrue="1" operator="notEqual">
      <formula>0</formula>
    </cfRule>
  </conditionalFormatting>
  <conditionalFormatting sqref="L14:L17">
    <cfRule type="cellIs" dxfId="1" priority="1" stopIfTrue="1" operator="notEqual">
      <formula>0</formula>
    </cfRule>
  </conditionalFormatting>
  <conditionalFormatting sqref="L19:L22">
    <cfRule type="cellIs" dxfId="0" priority="2" stopIfTrue="1" operator="notEqual">
      <formula>0</formula>
    </cfRule>
  </conditionalFormatting>
  <dataValidations count="1">
    <dataValidation type="whole" operator="greaterThanOrEqual" allowBlank="1" showInputMessage="1" showErrorMessage="1" sqref="B11 U16 L42:L44 F24:F26 L14 F29:F33 F43:F47 F14:F21 L19:L20 L16 L24:L30 F36:F40 L34:L39" xr:uid="{00000000-0002-0000-0000-000000000000}">
      <formula1>0</formula1>
    </dataValidation>
  </dataValidations>
  <printOptions horizontalCentered="1" verticalCentered="1"/>
  <pageMargins left="0.11811023622047245" right="0.11811023622047245" top="0.39370078740157483" bottom="0" header="0.19685039370078741" footer="0.19685039370078741"/>
  <pageSetup paperSize="9" scale="36" orientation="portrait" horizontalDpi="300" verticalDpi="300" r:id="rId1"/>
  <rowBreaks count="1" manualBreakCount="1">
    <brk id="12" max="15" man="1"/>
  </rowBreaks>
  <colBreaks count="1" manualBreakCount="1">
    <brk id="7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A G</cp:lastModifiedBy>
  <cp:lastPrinted>2025-03-17T07:41:05Z</cp:lastPrinted>
  <dcterms:created xsi:type="dcterms:W3CDTF">2010-11-21T15:00:33Z</dcterms:created>
  <dcterms:modified xsi:type="dcterms:W3CDTF">2025-03-17T09:03:43Z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65dfd4-2f28-40ac-a130-d2bbe8ae537d_Enabled">
    <vt:lpwstr>true</vt:lpwstr>
  </property>
  <property fmtid="{D5CDD505-2E9C-101B-9397-08002B2CF9AE}" pid="3" name="MSIP_Label_4265dfd4-2f28-40ac-a130-d2bbe8ae537d_SetDate">
    <vt:lpwstr>2024-11-18T07:12:44Z</vt:lpwstr>
  </property>
  <property fmtid="{D5CDD505-2E9C-101B-9397-08002B2CF9AE}" pid="4" name="MSIP_Label_4265dfd4-2f28-40ac-a130-d2bbe8ae537d_Method">
    <vt:lpwstr>Privileged</vt:lpwstr>
  </property>
  <property fmtid="{D5CDD505-2E9C-101B-9397-08002B2CF9AE}" pid="5" name="MSIP_Label_4265dfd4-2f28-40ac-a130-d2bbe8ae537d_Name">
    <vt:lpwstr>THALES-GDPR-02</vt:lpwstr>
  </property>
  <property fmtid="{D5CDD505-2E9C-101B-9397-08002B2CF9AE}" pid="6" name="MSIP_Label_4265dfd4-2f28-40ac-a130-d2bbe8ae537d_SiteId">
    <vt:lpwstr>6e603289-5e46-4e26-ac7c-03a85420a9a5</vt:lpwstr>
  </property>
  <property fmtid="{D5CDD505-2E9C-101B-9397-08002B2CF9AE}" pid="7" name="MSIP_Label_4265dfd4-2f28-40ac-a130-d2bbe8ae537d_ActionId">
    <vt:lpwstr>4f6c60f9-101d-4d7b-918f-3dc7abc62f5d</vt:lpwstr>
  </property>
  <property fmtid="{D5CDD505-2E9C-101B-9397-08002B2CF9AE}" pid="8" name="MSIP_Label_4265dfd4-2f28-40ac-a130-d2bbe8ae537d_ContentBits">
    <vt:lpwstr>3</vt:lpwstr>
  </property>
  <property fmtid="{D5CDD505-2E9C-101B-9397-08002B2CF9AE}" pid="9" name="Thales-Sensitivity">
    <vt:lpwstr>{T-PerData}</vt:lpwstr>
  </property>
</Properties>
</file>